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t\hana\A Hana\Hana\"/>
    </mc:Choice>
  </mc:AlternateContent>
  <xr:revisionPtr revIDLastSave="0" documentId="13_ncr:1_{6699FA12-6B5C-4C3D-9D09-BD92BBF1EEB8}" xr6:coauthVersionLast="36" xr6:coauthVersionMax="36" xr10:uidLastSave="{00000000-0000-0000-0000-000000000000}"/>
  <bookViews>
    <workbookView xWindow="0" yWindow="0" windowWidth="19200" windowHeight="8025" xr2:uid="{24F4AAEA-6D85-4424-AB79-3AFCC3ABBB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B34" i="1" l="1"/>
  <c r="C33" i="1"/>
  <c r="B16" i="1"/>
  <c r="C19" i="1"/>
  <c r="B21" i="1" s="1"/>
  <c r="C35" i="1" s="1"/>
  <c r="D13" i="1"/>
  <c r="E27" i="1" l="1"/>
  <c r="C34" i="1"/>
  <c r="C25" i="1"/>
  <c r="C23" i="1"/>
  <c r="B35" i="1" s="1"/>
  <c r="B36" i="1" s="1"/>
  <c r="E25" i="1" s="1"/>
  <c r="C36" i="1" l="1"/>
  <c r="C37" i="1" s="1"/>
  <c r="B37" i="1"/>
  <c r="D23" i="1"/>
  <c r="E23" i="1"/>
</calcChain>
</file>

<file path=xl/sharedStrings.xml><?xml version="1.0" encoding="utf-8"?>
<sst xmlns="http://schemas.openxmlformats.org/spreadsheetml/2006/main" count="42" uniqueCount="40">
  <si>
    <t>ZPŮSOB FINANCOVÁNÍ</t>
  </si>
  <si>
    <t>FOND OPRAV</t>
  </si>
  <si>
    <t>CELKOVÝ CHYBĚJÍCÍ NÁKLAD FINANCOVÁNÍ BD</t>
  </si>
  <si>
    <t>DLUH OSTATNÍCH 18 BYTOVÝCH JEDNOTEK</t>
  </si>
  <si>
    <t>SNÍŽENÍ FO O 1300 Kč PRO NÍZKOPŘÍJMOVOU DOMÁCNOST VYCHÁZÍ NA ASI 4 ROKY A 4 MĚSÍCE</t>
  </si>
  <si>
    <t>14*59.375,-</t>
  </si>
  <si>
    <t>18*59.375,-</t>
  </si>
  <si>
    <t>14*150.000=2.100.000-1.900.000=200.000</t>
  </si>
  <si>
    <t>Skutečný náklad na 1 bytovou jednotku (32 bytů)</t>
  </si>
  <si>
    <t>BD LUTÍN 208 - model FINANCOVÁNÍ ZATEPLENÍ BOČNÍCH STĚN, STŘECHY A SKLEPA 2025</t>
  </si>
  <si>
    <t>DOTACE NA REALIZACI pro 32 bytů</t>
  </si>
  <si>
    <t>předpoklad</t>
  </si>
  <si>
    <t xml:space="preserve">PŮJČKA BD </t>
  </si>
  <si>
    <t>Předpokládané zaokrouhlené náklady na realizaci  pro získání dotací</t>
  </si>
  <si>
    <t>(realizace zateplení Realinvest, projekty, revize, energ. zhodnocení, stavební povolení ..)</t>
  </si>
  <si>
    <r>
      <t xml:space="preserve">FOND OPRAV </t>
    </r>
    <r>
      <rPr>
        <sz val="9"/>
        <color theme="1"/>
        <rFont val="Calibri"/>
        <family val="2"/>
        <scheme val="minor"/>
      </rPr>
      <t>(chybějící rozdíl po odečtu 7% odměny Dofin)</t>
    </r>
  </si>
  <si>
    <t>Dofin - ODEČET PROVIZE ZA VYŘÍZENÍ 7%</t>
  </si>
  <si>
    <t>ZÁPOČET SPLÁTKY NA NÁKLADY REALIZACE</t>
  </si>
  <si>
    <t>NEPŘÍMÉ REALIZAČNÍ VÝDAJE (NRV)</t>
  </si>
  <si>
    <t>PŘÍMÉ REALIZAČNÍ VÝDAJE (PRV)</t>
  </si>
  <si>
    <r>
      <t xml:space="preserve">Dotace na realizaci 50% z </t>
    </r>
    <r>
      <rPr>
        <b/>
        <sz val="14"/>
        <color theme="1"/>
        <rFont val="Calibri"/>
        <family val="2"/>
        <scheme val="minor"/>
      </rPr>
      <t>PŘÍMÝCH REALIZAČNÍCH VÝDAJŮ</t>
    </r>
  </si>
  <si>
    <t>(PŘÍLOHA K ČLENSKÉ SCHŮZI č. 64 ZE DNE 13.2.2025)</t>
  </si>
  <si>
    <t>MAX DO VÝŠE PRV</t>
  </si>
  <si>
    <r>
      <t xml:space="preserve">Dotační bonusy pro 14 NPD </t>
    </r>
    <r>
      <rPr>
        <sz val="11"/>
        <color theme="1"/>
        <rFont val="Calibri"/>
        <family val="2"/>
        <scheme val="minor"/>
      </rPr>
      <t>(NÍZKOPŘÍJMOVÁ DOMÁCNOST)</t>
    </r>
  </si>
  <si>
    <t>na 1 NPD vychází snížený dotační bonus</t>
  </si>
  <si>
    <t>ZÁPOČET 14 NPD (NÍZKOPŘÍJMOVÝCH DOMÁCNOSTÍ)</t>
  </si>
  <si>
    <t>ZÁPOČET BONUSU JAKO SPLÁTKY NÁKLADŮ 14 NPD</t>
  </si>
  <si>
    <r>
      <t xml:space="preserve">PŮJČKA OD 14 NPD </t>
    </r>
    <r>
      <rPr>
        <sz val="9"/>
        <color theme="1"/>
        <rFont val="Calibri"/>
        <family val="2"/>
        <scheme val="minor"/>
      </rPr>
      <t>(PO ODEČTENÍ 7%)</t>
    </r>
  </si>
  <si>
    <t>(provize z dotace na realizaci, ostatní nepřímé výdaje…)</t>
  </si>
  <si>
    <t>NÍZKOPŘÍJMOVÉ DOMÁCNOSTI (NPD)</t>
  </si>
  <si>
    <t>DOTAČNÍ BONUSY PRO NPD</t>
  </si>
  <si>
    <t xml:space="preserve"> SPLÁTKY BUDE BD HRADIT NPD SNÍŽENÍM FO O 1300 Kč/MĚSÍČNĚ</t>
  </si>
  <si>
    <t>14 NPD</t>
  </si>
  <si>
    <t>1 NPD</t>
  </si>
  <si>
    <t>ČLEN DRUŽSTVA SOUHLASÍ S MODELEM FINANCOVÁNÍ ZATEPLENÍ A S UVEDENÍM ZATÍM JEN PŘEDPOKLÁDANÝCH ČÁSTEK U NRV, PRV A NPD, KTERÉ BUDOU UPŘESNĚNY PO ZADÁNÍ ŽÁDOSTI O PODPORU. PŘEDPOKLAD JE NEPATRNÉ NAVÝŠENÍ PRV, TUDÍŽ I PODPORY.</t>
  </si>
  <si>
    <t>PO OBDRŽENÍ BONUSŮ NA ÚČET DÁ BD NA VĚDOMÍ VŠEM NPD, OD KDY SI BUDOU SNIŽOVAT SPLÁTKU NÁJEMNÉHO (FO) ZE 1.300 Kč na 0 Kč.</t>
  </si>
  <si>
    <t>PŘEVYŠUJÍCÍ  ČÁSTKA 200.000 Kč SE BUDE PO VYÚČTOVÁNÍ VRACET SFŽP</t>
  </si>
  <si>
    <t>O UKONČENÍ TOHOTO SNÍŽENÍ BUDE ZASE BD VČAS NPD INFORMOVAT.</t>
  </si>
  <si>
    <t>MODEL FINANCOVÁNÍ PRO NÍZKOPŘÍJMOVÉ DOMÁCNOSTI</t>
  </si>
  <si>
    <t xml:space="preserve">CELKOVÉ REALIZAČNÍ VÝDAJE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</si>
</sst>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0\ &quot;Kč&quot;;[Red]\-#,##0.000\ &quot;Kč&quot;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8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8" fontId="1" fillId="0" borderId="0" xfId="0" applyNumberFormat="1" applyFont="1" applyBorder="1"/>
    <xf numFmtId="0" fontId="1" fillId="0" borderId="5" xfId="0" applyFont="1" applyBorder="1"/>
    <xf numFmtId="8" fontId="1" fillId="0" borderId="7" xfId="0" applyNumberFormat="1" applyFont="1" applyBorder="1"/>
    <xf numFmtId="0" fontId="1" fillId="0" borderId="7" xfId="0" applyFont="1" applyBorder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8" fontId="1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8" fontId="0" fillId="0" borderId="0" xfId="0" applyNumberFormat="1" applyAlignment="1">
      <alignment horizontal="right"/>
    </xf>
    <xf numFmtId="8" fontId="1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8" fontId="1" fillId="0" borderId="2" xfId="0" applyNumberFormat="1" applyFont="1" applyFill="1" applyBorder="1"/>
    <xf numFmtId="0" fontId="1" fillId="4" borderId="4" xfId="0" applyFont="1" applyFill="1" applyBorder="1"/>
    <xf numFmtId="8" fontId="1" fillId="4" borderId="0" xfId="0" applyNumberFormat="1" applyFont="1" applyFill="1" applyBorder="1"/>
    <xf numFmtId="8" fontId="1" fillId="2" borderId="4" xfId="0" applyNumberFormat="1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164" fontId="1" fillId="2" borderId="4" xfId="0" applyNumberFormat="1" applyFont="1" applyFill="1" applyBorder="1"/>
    <xf numFmtId="8" fontId="1" fillId="2" borderId="6" xfId="0" applyNumberFormat="1" applyFont="1" applyFill="1" applyBorder="1"/>
    <xf numFmtId="0" fontId="11" fillId="0" borderId="1" xfId="0" applyFont="1" applyBorder="1"/>
    <xf numFmtId="0" fontId="11" fillId="0" borderId="8" xfId="0" applyFont="1" applyBorder="1" applyAlignment="1">
      <alignment horizontal="center"/>
    </xf>
    <xf numFmtId="0" fontId="12" fillId="5" borderId="0" xfId="0" applyFont="1" applyFill="1" applyBorder="1" applyAlignment="1">
      <alignment horizontal="right"/>
    </xf>
    <xf numFmtId="8" fontId="12" fillId="5" borderId="0" xfId="0" applyNumberFormat="1" applyFont="1" applyFill="1" applyBorder="1"/>
    <xf numFmtId="0" fontId="1" fillId="6" borderId="6" xfId="0" applyFont="1" applyFill="1" applyBorder="1"/>
    <xf numFmtId="8" fontId="1" fillId="6" borderId="7" xfId="0" applyNumberFormat="1" applyFont="1" applyFill="1" applyBorder="1" applyAlignment="1">
      <alignment horizontal="right"/>
    </xf>
    <xf numFmtId="0" fontId="0" fillId="6" borderId="7" xfId="0" applyFill="1" applyBorder="1"/>
    <xf numFmtId="0" fontId="0" fillId="6" borderId="8" xfId="0" applyFill="1" applyBorder="1" applyAlignment="1">
      <alignment horizontal="right"/>
    </xf>
    <xf numFmtId="0" fontId="13" fillId="4" borderId="6" xfId="0" applyFont="1" applyFill="1" applyBorder="1"/>
    <xf numFmtId="8" fontId="13" fillId="4" borderId="7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4" borderId="5" xfId="0" applyFont="1" applyFill="1" applyBorder="1" applyAlignment="1">
      <alignment horizontal="right"/>
    </xf>
    <xf numFmtId="0" fontId="0" fillId="0" borderId="5" xfId="0" applyBorder="1"/>
    <xf numFmtId="0" fontId="12" fillId="0" borderId="0" xfId="0" applyFont="1" applyFill="1" applyBorder="1" applyAlignment="1">
      <alignment horizontal="right"/>
    </xf>
    <xf numFmtId="8" fontId="12" fillId="0" borderId="0" xfId="0" applyNumberFormat="1" applyFont="1" applyFill="1" applyBorder="1"/>
    <xf numFmtId="0" fontId="0" fillId="0" borderId="6" xfId="0" applyBorder="1"/>
    <xf numFmtId="0" fontId="14" fillId="4" borderId="0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8" fontId="0" fillId="0" borderId="7" xfId="0" applyNumberFormat="1" applyFont="1" applyBorder="1"/>
    <xf numFmtId="0" fontId="0" fillId="0" borderId="7" xfId="0" applyFont="1" applyBorder="1"/>
    <xf numFmtId="0" fontId="0" fillId="2" borderId="6" xfId="0" applyFont="1" applyFill="1" applyBorder="1"/>
    <xf numFmtId="0" fontId="0" fillId="4" borderId="8" xfId="0" applyFont="1" applyFill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8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11" fillId="0" borderId="9" xfId="0" applyFont="1" applyBorder="1" applyAlignment="1">
      <alignment horizontal="left"/>
    </xf>
    <xf numFmtId="0" fontId="3" fillId="0" borderId="10" xfId="0" applyFont="1" applyBorder="1"/>
    <xf numFmtId="165" fontId="2" fillId="2" borderId="10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vertical="center"/>
    </xf>
    <xf numFmtId="8" fontId="1" fillId="2" borderId="6" xfId="0" applyNumberFormat="1" applyFont="1" applyFill="1" applyBorder="1" applyAlignment="1">
      <alignment vertical="center"/>
    </xf>
    <xf numFmtId="8" fontId="17" fillId="5" borderId="10" xfId="0" applyNumberFormat="1" applyFont="1" applyFill="1" applyBorder="1"/>
    <xf numFmtId="0" fontId="12" fillId="5" borderId="10" xfId="0" applyFont="1" applyFill="1" applyBorder="1" applyAlignment="1">
      <alignment horizontal="right"/>
    </xf>
    <xf numFmtId="0" fontId="7" fillId="0" borderId="7" xfId="0" applyFont="1" applyBorder="1" applyAlignme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8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8" fontId="1" fillId="0" borderId="0" xfId="0" applyNumberFormat="1" applyFont="1" applyBorder="1" applyAlignment="1">
      <alignment horizontal="right" vertical="center"/>
    </xf>
    <xf numFmtId="8" fontId="1" fillId="0" borderId="7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53B2-A4BD-47A7-9372-B90C8273DDB5}">
  <sheetPr>
    <pageSetUpPr fitToPage="1"/>
  </sheetPr>
  <dimension ref="A1:F47"/>
  <sheetViews>
    <sheetView tabSelected="1" topLeftCell="A34" zoomScale="71" zoomScaleNormal="71" workbookViewId="0">
      <selection activeCell="E49" sqref="E49"/>
    </sheetView>
  </sheetViews>
  <sheetFormatPr defaultRowHeight="15" x14ac:dyDescent="0.25"/>
  <cols>
    <col min="1" max="1" width="60.42578125" customWidth="1"/>
    <col min="2" max="2" width="20" customWidth="1"/>
    <col min="3" max="3" width="22.85546875" customWidth="1"/>
    <col min="4" max="4" width="23.140625" customWidth="1"/>
    <col min="5" max="5" width="19" customWidth="1"/>
    <col min="6" max="6" width="57.5703125" customWidth="1"/>
  </cols>
  <sheetData>
    <row r="1" spans="1:6" s="2" customFormat="1" ht="28.5" x14ac:dyDescent="0.45">
      <c r="A1" s="86" t="s">
        <v>9</v>
      </c>
      <c r="B1" s="86"/>
      <c r="C1" s="86"/>
      <c r="D1" s="86"/>
      <c r="E1" s="86"/>
      <c r="F1" s="86"/>
    </row>
    <row r="2" spans="1:6" s="2" customFormat="1" ht="18.75" x14ac:dyDescent="0.3">
      <c r="A2" s="82" t="s">
        <v>21</v>
      </c>
      <c r="B2" s="82"/>
      <c r="C2" s="82"/>
      <c r="D2" s="82"/>
      <c r="E2" s="82"/>
      <c r="F2" s="82"/>
    </row>
    <row r="3" spans="1:6" s="2" customFormat="1" ht="19.5" thickBot="1" x14ac:dyDescent="0.35">
      <c r="A3" s="59"/>
      <c r="B3" s="59"/>
      <c r="C3" s="59"/>
      <c r="D3" s="59"/>
      <c r="E3" s="59"/>
      <c r="F3" s="59"/>
    </row>
    <row r="4" spans="1:6" s="3" customFormat="1" ht="26.25" customHeight="1" thickBot="1" x14ac:dyDescent="0.4">
      <c r="A4" s="70" t="s">
        <v>39</v>
      </c>
      <c r="B4" s="77" t="s">
        <v>11</v>
      </c>
      <c r="C4" s="76">
        <v>4100000</v>
      </c>
      <c r="D4" s="71"/>
      <c r="E4" s="72">
        <f>SUM(E5:E27)</f>
        <v>4100000</v>
      </c>
      <c r="F4" s="73" t="s">
        <v>0</v>
      </c>
    </row>
    <row r="5" spans="1:6" s="3" customFormat="1" ht="19.5" customHeight="1" x14ac:dyDescent="0.25">
      <c r="A5" s="68"/>
      <c r="B5" s="65"/>
      <c r="C5" s="66"/>
      <c r="D5" s="69"/>
      <c r="E5" s="74"/>
      <c r="F5" s="69"/>
    </row>
    <row r="6" spans="1:6" ht="21" x14ac:dyDescent="0.35">
      <c r="A6" s="64" t="s">
        <v>18</v>
      </c>
      <c r="B6" s="42" t="s">
        <v>11</v>
      </c>
      <c r="C6" s="43">
        <v>300000</v>
      </c>
      <c r="D6" s="52"/>
      <c r="E6" s="74">
        <v>300000</v>
      </c>
      <c r="F6" s="15" t="s">
        <v>1</v>
      </c>
    </row>
    <row r="7" spans="1:6" ht="18.75" x14ac:dyDescent="0.3">
      <c r="A7" s="9" t="s">
        <v>28</v>
      </c>
      <c r="B7" s="10"/>
      <c r="C7" s="11"/>
      <c r="D7" s="12"/>
      <c r="E7" s="74"/>
      <c r="F7" s="26"/>
    </row>
    <row r="8" spans="1:6" ht="19.5" thickBot="1" x14ac:dyDescent="0.35">
      <c r="A8" s="28"/>
      <c r="B8" s="14"/>
      <c r="C8" s="13"/>
      <c r="D8" s="67"/>
      <c r="E8" s="74"/>
      <c r="F8" s="52"/>
    </row>
    <row r="9" spans="1:6" ht="21" x14ac:dyDescent="0.35">
      <c r="A9" s="64" t="s">
        <v>19</v>
      </c>
      <c r="B9" s="42" t="s">
        <v>11</v>
      </c>
      <c r="C9" s="43">
        <v>3800000</v>
      </c>
      <c r="D9" s="10"/>
      <c r="E9" s="74"/>
      <c r="F9" s="52"/>
    </row>
    <row r="10" spans="1:6" ht="18.75" x14ac:dyDescent="0.3">
      <c r="A10" s="9" t="s">
        <v>13</v>
      </c>
      <c r="B10" s="53"/>
      <c r="C10" s="54"/>
      <c r="D10" s="10"/>
      <c r="E10" s="74"/>
      <c r="F10" s="52"/>
    </row>
    <row r="11" spans="1:6" ht="21.75" thickBot="1" x14ac:dyDescent="0.4">
      <c r="A11" s="55" t="s">
        <v>14</v>
      </c>
      <c r="B11" s="14"/>
      <c r="C11" s="13"/>
      <c r="D11" s="14"/>
      <c r="E11" s="75"/>
      <c r="F11" s="41"/>
    </row>
    <row r="12" spans="1:6" ht="18.75" x14ac:dyDescent="0.3">
      <c r="A12" s="9"/>
      <c r="B12" s="10"/>
      <c r="C12" s="11"/>
      <c r="D12" s="10"/>
      <c r="E12" s="36"/>
      <c r="F12" s="12"/>
    </row>
    <row r="13" spans="1:6" ht="18.75" x14ac:dyDescent="0.3">
      <c r="A13" s="9" t="s">
        <v>20</v>
      </c>
      <c r="B13" s="10"/>
      <c r="C13" s="11">
        <v>1900000</v>
      </c>
      <c r="D13" s="83">
        <f>C13+C15</f>
        <v>3800000</v>
      </c>
      <c r="E13" s="35">
        <v>1900000</v>
      </c>
      <c r="F13" s="15" t="s">
        <v>10</v>
      </c>
    </row>
    <row r="14" spans="1:6" ht="18.75" x14ac:dyDescent="0.3">
      <c r="A14" s="9"/>
      <c r="B14" s="10"/>
      <c r="C14" s="11"/>
      <c r="D14" s="84"/>
      <c r="E14" s="36"/>
      <c r="F14" s="12"/>
    </row>
    <row r="15" spans="1:6" ht="18.75" x14ac:dyDescent="0.3">
      <c r="A15" s="33" t="s">
        <v>23</v>
      </c>
      <c r="B15" s="56" t="s">
        <v>22</v>
      </c>
      <c r="C15" s="34">
        <v>1900000</v>
      </c>
      <c r="D15" s="84"/>
      <c r="E15" s="36"/>
      <c r="F15" s="51" t="s">
        <v>7</v>
      </c>
    </row>
    <row r="16" spans="1:6" ht="19.5" thickBot="1" x14ac:dyDescent="0.35">
      <c r="A16" s="48" t="s">
        <v>24</v>
      </c>
      <c r="B16" s="49">
        <f>C15/14</f>
        <v>135714.28571428571</v>
      </c>
      <c r="C16" s="60"/>
      <c r="D16" s="61"/>
      <c r="E16" s="62"/>
      <c r="F16" s="63" t="s">
        <v>36</v>
      </c>
    </row>
    <row r="17" spans="1:6" ht="18.75" x14ac:dyDescent="0.3">
      <c r="A17" s="1"/>
      <c r="B17" s="1"/>
      <c r="C17" s="5"/>
      <c r="D17" s="1"/>
      <c r="E17" s="50"/>
      <c r="F17" s="10"/>
    </row>
    <row r="18" spans="1:6" ht="19.5" thickBot="1" x14ac:dyDescent="0.35">
      <c r="A18" s="1"/>
      <c r="B18" s="1"/>
      <c r="C18" s="5"/>
      <c r="D18" s="1"/>
      <c r="E18" s="50"/>
      <c r="F18" s="10"/>
    </row>
    <row r="19" spans="1:6" ht="21" x14ac:dyDescent="0.35">
      <c r="A19" s="40" t="s">
        <v>2</v>
      </c>
      <c r="B19" s="7"/>
      <c r="C19" s="32">
        <f>C15</f>
        <v>1900000</v>
      </c>
      <c r="D19" s="7"/>
      <c r="E19" s="37"/>
      <c r="F19" s="8"/>
    </row>
    <row r="20" spans="1:6" ht="18.75" x14ac:dyDescent="0.3">
      <c r="A20" s="9"/>
      <c r="B20" s="10"/>
      <c r="C20" s="11"/>
      <c r="D20" s="10"/>
      <c r="E20" s="36"/>
      <c r="F20" s="12"/>
    </row>
    <row r="21" spans="1:6" ht="18.75" x14ac:dyDescent="0.3">
      <c r="A21" s="9" t="s">
        <v>8</v>
      </c>
      <c r="B21" s="11">
        <f>C19/32</f>
        <v>59375</v>
      </c>
      <c r="C21" s="10"/>
      <c r="D21" s="10"/>
      <c r="E21" s="36"/>
      <c r="F21" s="12"/>
    </row>
    <row r="22" spans="1:6" ht="18.75" x14ac:dyDescent="0.3">
      <c r="A22" s="9"/>
      <c r="B22" s="10"/>
      <c r="C22" s="11"/>
      <c r="D22" s="10"/>
      <c r="E22" s="36"/>
      <c r="F22" s="12"/>
    </row>
    <row r="23" spans="1:6" ht="18.75" x14ac:dyDescent="0.3">
      <c r="A23" s="9" t="s">
        <v>25</v>
      </c>
      <c r="B23" s="17" t="s">
        <v>5</v>
      </c>
      <c r="C23" s="11">
        <f>B21*14*-1</f>
        <v>-831250</v>
      </c>
      <c r="D23" s="83">
        <f>C23+C25</f>
        <v>-1900000</v>
      </c>
      <c r="E23" s="38">
        <f>C23*-1</f>
        <v>831250</v>
      </c>
      <c r="F23" s="15" t="s">
        <v>26</v>
      </c>
    </row>
    <row r="24" spans="1:6" ht="18.75" x14ac:dyDescent="0.3">
      <c r="A24" s="9"/>
      <c r="B24" s="10"/>
      <c r="C24" s="11"/>
      <c r="D24" s="83"/>
      <c r="E24" s="36"/>
      <c r="F24" s="15"/>
    </row>
    <row r="25" spans="1:6" ht="18.75" x14ac:dyDescent="0.3">
      <c r="A25" s="9" t="s">
        <v>3</v>
      </c>
      <c r="B25" s="17" t="s">
        <v>6</v>
      </c>
      <c r="C25" s="89">
        <f>B21*18*-1</f>
        <v>-1068750</v>
      </c>
      <c r="D25" s="83"/>
      <c r="E25" s="35">
        <f>B36*-1</f>
        <v>935750</v>
      </c>
      <c r="F25" s="15" t="s">
        <v>27</v>
      </c>
    </row>
    <row r="26" spans="1:6" ht="18.75" x14ac:dyDescent="0.3">
      <c r="A26" s="9"/>
      <c r="B26" s="17"/>
      <c r="C26" s="89"/>
      <c r="D26" s="83"/>
      <c r="E26" s="35"/>
      <c r="F26" s="27"/>
    </row>
    <row r="27" spans="1:6" ht="19.5" thickBot="1" x14ac:dyDescent="0.35">
      <c r="A27" s="28"/>
      <c r="B27" s="29"/>
      <c r="C27" s="90"/>
      <c r="D27" s="30"/>
      <c r="E27" s="39">
        <f>B34*-1</f>
        <v>133000</v>
      </c>
      <c r="F27" s="31" t="s">
        <v>15</v>
      </c>
    </row>
    <row r="28" spans="1:6" ht="18.75" x14ac:dyDescent="0.3">
      <c r="A28" s="1"/>
      <c r="B28" s="1"/>
      <c r="C28" s="5"/>
      <c r="D28" s="16"/>
      <c r="E28" s="1"/>
      <c r="F28" s="1"/>
    </row>
    <row r="29" spans="1:6" ht="18.75" x14ac:dyDescent="0.3">
      <c r="A29" s="1"/>
      <c r="B29" s="1"/>
      <c r="C29" s="5"/>
      <c r="D29" s="16"/>
      <c r="E29" s="1"/>
      <c r="F29" s="1"/>
    </row>
    <row r="30" spans="1:6" ht="18" customHeight="1" x14ac:dyDescent="0.3">
      <c r="A30" s="1"/>
      <c r="B30" s="1"/>
      <c r="C30" s="5"/>
      <c r="D30" s="16"/>
      <c r="E30" s="1"/>
      <c r="F30" s="1"/>
    </row>
    <row r="31" spans="1:6" ht="33.75" customHeight="1" thickBot="1" x14ac:dyDescent="0.45">
      <c r="A31" s="10"/>
      <c r="B31" s="78" t="s">
        <v>38</v>
      </c>
      <c r="C31" s="78"/>
      <c r="D31" s="78"/>
      <c r="E31" s="78"/>
      <c r="F31" s="10"/>
    </row>
    <row r="32" spans="1:6" ht="18.75" x14ac:dyDescent="0.3">
      <c r="A32" s="6" t="s">
        <v>29</v>
      </c>
      <c r="B32" s="24" t="s">
        <v>32</v>
      </c>
      <c r="C32" s="24" t="s">
        <v>33</v>
      </c>
      <c r="D32" s="25"/>
      <c r="E32" s="7"/>
      <c r="F32" s="8"/>
    </row>
    <row r="33" spans="1:6" ht="18.75" x14ac:dyDescent="0.3">
      <c r="A33" s="9" t="s">
        <v>30</v>
      </c>
      <c r="B33" s="19">
        <v>1900000</v>
      </c>
      <c r="C33" s="19">
        <f>B33/14</f>
        <v>135714.28571428571</v>
      </c>
      <c r="D33" s="22"/>
      <c r="E33" s="11"/>
      <c r="F33" s="26"/>
    </row>
    <row r="34" spans="1:6" ht="18.75" x14ac:dyDescent="0.3">
      <c r="A34" s="9" t="s">
        <v>16</v>
      </c>
      <c r="B34" s="19">
        <f>B33*0.07*-1</f>
        <v>-133000</v>
      </c>
      <c r="C34" s="19">
        <f>C33*0.07*-1</f>
        <v>-9500</v>
      </c>
      <c r="D34" s="22"/>
      <c r="E34" s="11"/>
      <c r="F34" s="26"/>
    </row>
    <row r="35" spans="1:6" ht="18.75" x14ac:dyDescent="0.3">
      <c r="A35" s="9" t="s">
        <v>17</v>
      </c>
      <c r="B35" s="19">
        <f>C23</f>
        <v>-831250</v>
      </c>
      <c r="C35" s="19">
        <f>B21*-1</f>
        <v>-59375</v>
      </c>
      <c r="D35" s="23"/>
      <c r="E35" s="10"/>
      <c r="F35" s="26"/>
    </row>
    <row r="36" spans="1:6" ht="19.5" thickBot="1" x14ac:dyDescent="0.35">
      <c r="A36" s="44" t="s">
        <v>12</v>
      </c>
      <c r="B36" s="45">
        <f>(B33+B34+B35)*-1</f>
        <v>-935750</v>
      </c>
      <c r="C36" s="45">
        <f>(C33+C34+C35)*-1</f>
        <v>-66839.28571428571</v>
      </c>
      <c r="D36" s="46"/>
      <c r="E36" s="46"/>
      <c r="F36" s="47" t="s">
        <v>31</v>
      </c>
    </row>
    <row r="37" spans="1:6" ht="18.75" x14ac:dyDescent="0.3">
      <c r="A37" s="20"/>
      <c r="B37" s="19">
        <f>SUM(B33:B36)</f>
        <v>0</v>
      </c>
      <c r="C37" s="19">
        <f>SUM(C33:C36)</f>
        <v>0</v>
      </c>
    </row>
    <row r="38" spans="1:6" ht="18.75" x14ac:dyDescent="0.3">
      <c r="A38" s="20"/>
      <c r="B38" s="19"/>
      <c r="C38" s="19"/>
    </row>
    <row r="39" spans="1:6" x14ac:dyDescent="0.25">
      <c r="B39" s="21"/>
      <c r="C39" s="4"/>
    </row>
    <row r="40" spans="1:6" ht="26.25" x14ac:dyDescent="0.4">
      <c r="A40" s="87" t="s">
        <v>4</v>
      </c>
      <c r="B40" s="88"/>
      <c r="C40" s="88"/>
      <c r="D40" s="88"/>
      <c r="E40" s="88"/>
      <c r="F40" s="88"/>
    </row>
    <row r="41" spans="1:6" x14ac:dyDescent="0.25">
      <c r="A41" s="18"/>
    </row>
    <row r="42" spans="1:6" ht="18.75" x14ac:dyDescent="0.3">
      <c r="A42" s="80" t="s">
        <v>35</v>
      </c>
      <c r="B42" s="80"/>
      <c r="C42" s="80"/>
      <c r="D42" s="80"/>
      <c r="E42" s="80"/>
      <c r="F42" s="80"/>
    </row>
    <row r="43" spans="1:6" ht="18.75" x14ac:dyDescent="0.3">
      <c r="A43" s="85" t="s">
        <v>37</v>
      </c>
      <c r="B43" s="85"/>
      <c r="C43" s="85"/>
      <c r="D43" s="85"/>
      <c r="E43" s="85"/>
      <c r="F43" s="85"/>
    </row>
    <row r="44" spans="1:6" ht="18.75" x14ac:dyDescent="0.3">
      <c r="A44" s="57"/>
      <c r="B44" s="57"/>
      <c r="C44" s="57"/>
      <c r="D44" s="57"/>
      <c r="E44" s="57"/>
      <c r="F44" s="57"/>
    </row>
    <row r="45" spans="1:6" ht="33" customHeight="1" x14ac:dyDescent="0.25">
      <c r="A45" s="81" t="s">
        <v>34</v>
      </c>
      <c r="B45" s="81"/>
      <c r="C45" s="81"/>
      <c r="D45" s="81"/>
      <c r="E45" s="81"/>
      <c r="F45" s="81"/>
    </row>
    <row r="46" spans="1:6" ht="33" customHeight="1" x14ac:dyDescent="0.25">
      <c r="A46" s="58"/>
      <c r="B46" s="58"/>
      <c r="C46" s="58"/>
      <c r="D46" s="58"/>
      <c r="E46" s="58"/>
      <c r="F46" s="58"/>
    </row>
    <row r="47" spans="1:6" ht="33" customHeight="1" x14ac:dyDescent="0.3">
      <c r="A47" s="10"/>
      <c r="B47" s="79"/>
      <c r="C47" s="79"/>
      <c r="E47" s="10"/>
    </row>
  </sheetData>
  <mergeCells count="10">
    <mergeCell ref="A1:F1"/>
    <mergeCell ref="A40:F40"/>
    <mergeCell ref="C25:C27"/>
    <mergeCell ref="D23:D26"/>
    <mergeCell ref="B47:C47"/>
    <mergeCell ref="A42:F42"/>
    <mergeCell ref="A45:F45"/>
    <mergeCell ref="A2:F2"/>
    <mergeCell ref="D13:D15"/>
    <mergeCell ref="A43:F43"/>
  </mergeCells>
  <pageMargins left="1.8897637795275593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Šnupárková</dc:creator>
  <cp:lastModifiedBy>Hana Šnupárková</cp:lastModifiedBy>
  <cp:lastPrinted>2025-02-25T11:40:48Z</cp:lastPrinted>
  <dcterms:created xsi:type="dcterms:W3CDTF">2025-02-05T11:32:57Z</dcterms:created>
  <dcterms:modified xsi:type="dcterms:W3CDTF">2025-02-25T11:40:53Z</dcterms:modified>
</cp:coreProperties>
</file>